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<sst xmlns="http://schemas.openxmlformats.org/spreadsheetml/2006/main" count="299" uniqueCount="156">
  <si>
    <t>PREDVIDENO</t>
  </si>
  <si>
    <t>NATEČAJNA REŠITEV</t>
  </si>
  <si>
    <t>sklop</t>
  </si>
  <si>
    <t>sifra prostora</t>
  </si>
  <si>
    <t>etaža</t>
  </si>
  <si>
    <t>ime prostora/dejavnost</t>
  </si>
  <si>
    <t>neto tlorisna površina</t>
  </si>
  <si>
    <t xml:space="preserve">neto tlorisna površina </t>
  </si>
  <si>
    <t>PEDIATRIJA</t>
  </si>
  <si>
    <t xml:space="preserve">P </t>
  </si>
  <si>
    <t>m²</t>
  </si>
  <si>
    <t>1.1.</t>
  </si>
  <si>
    <t>pediatrična ambulanta_1</t>
  </si>
  <si>
    <t>1.2.</t>
  </si>
  <si>
    <t>pediatrična ambulanta_2</t>
  </si>
  <si>
    <t>1.3.</t>
  </si>
  <si>
    <t>pediatrična ambulanta_3</t>
  </si>
  <si>
    <t>1.4.</t>
  </si>
  <si>
    <t>pediatrična ambulanta_4</t>
  </si>
  <si>
    <t>1.5.</t>
  </si>
  <si>
    <t>pediatrična ambulanta_5</t>
  </si>
  <si>
    <t>1.6.</t>
  </si>
  <si>
    <t>soba za izolacijo_1</t>
  </si>
  <si>
    <t>1.7.</t>
  </si>
  <si>
    <t>soba za izolacijo_2</t>
  </si>
  <si>
    <t>DRUŽINSKA MEDICINA</t>
  </si>
  <si>
    <t>P/N</t>
  </si>
  <si>
    <t>2.1.</t>
  </si>
  <si>
    <t>družinska medicina ambulanta_1</t>
  </si>
  <si>
    <t>2.2.</t>
  </si>
  <si>
    <t>družinska medicina ambulanta_2</t>
  </si>
  <si>
    <t>2.3.</t>
  </si>
  <si>
    <t>družinska medicina ambulanta_3</t>
  </si>
  <si>
    <t>2.4.</t>
  </si>
  <si>
    <t>družinska medicina ambulanta_4</t>
  </si>
  <si>
    <t>2.5.</t>
  </si>
  <si>
    <t>družinska medicina ambulanta_5</t>
  </si>
  <si>
    <t>2.6.</t>
  </si>
  <si>
    <t>družinska medicina ambulanta_6</t>
  </si>
  <si>
    <t>2.7.</t>
  </si>
  <si>
    <t>družinska medicina ambulanta_7</t>
  </si>
  <si>
    <t>2.8.</t>
  </si>
  <si>
    <t>družinska medicina ambulanta_8</t>
  </si>
  <si>
    <t>2.9.</t>
  </si>
  <si>
    <t>družinska medicina ambulanta_9</t>
  </si>
  <si>
    <t>SPECIALISTIČNE AMBULANTE</t>
  </si>
  <si>
    <t>N</t>
  </si>
  <si>
    <t>3.1.</t>
  </si>
  <si>
    <t>specialistična ambulanta - FIZIATRIJA</t>
  </si>
  <si>
    <t>3.2.</t>
  </si>
  <si>
    <t>specialistična ambulanta - OKULISTIKA</t>
  </si>
  <si>
    <t>3.3.</t>
  </si>
  <si>
    <t>specialistična ambulanta - DIABETES</t>
  </si>
  <si>
    <t>3.4.</t>
  </si>
  <si>
    <t>specialistična ambulanta - RADIOLOGIJA</t>
  </si>
  <si>
    <t>FIZIKALNA MEDICINA</t>
  </si>
  <si>
    <t>4.1.</t>
  </si>
  <si>
    <t>čakalnica</t>
  </si>
  <si>
    <t>4.2.</t>
  </si>
  <si>
    <t>sprejemna pisarna/administracija</t>
  </si>
  <si>
    <t>4.3.</t>
  </si>
  <si>
    <t>elektroterapija</t>
  </si>
  <si>
    <t>4.4.</t>
  </si>
  <si>
    <t>magnetoterapija</t>
  </si>
  <si>
    <t>4.5.</t>
  </si>
  <si>
    <t>prostor za tekar</t>
  </si>
  <si>
    <t>4.6.</t>
  </si>
  <si>
    <t>prostor za limfno drenažo</t>
  </si>
  <si>
    <t>4.7.</t>
  </si>
  <si>
    <t>prostor za razgibavanje</t>
  </si>
  <si>
    <t>4.8.</t>
  </si>
  <si>
    <t>prostor za delavno terapijo</t>
  </si>
  <si>
    <t>4.9.</t>
  </si>
  <si>
    <t>telovadnica</t>
  </si>
  <si>
    <t>4.10.</t>
  </si>
  <si>
    <t>nevrofizioterapija</t>
  </si>
  <si>
    <t>4.11.</t>
  </si>
  <si>
    <t>sanitarni prostori</t>
  </si>
  <si>
    <t>VEČNAMENSKI PROSTOR, JEDILNICA</t>
  </si>
  <si>
    <t>5.1.</t>
  </si>
  <si>
    <t>večnamenski prostor</t>
  </si>
  <si>
    <t>5.2.</t>
  </si>
  <si>
    <t>jedilnica</t>
  </si>
  <si>
    <t>5.3.</t>
  </si>
  <si>
    <t>razdeljevanje hrane, čajna kuhinje</t>
  </si>
  <si>
    <t>5.4.</t>
  </si>
  <si>
    <t>pomivanje</t>
  </si>
  <si>
    <t>5.5.</t>
  </si>
  <si>
    <t>shramba s hladilnikom</t>
  </si>
  <si>
    <t>5.6.</t>
  </si>
  <si>
    <t>garderoba in sanitarije</t>
  </si>
  <si>
    <t>SANITARIJE</t>
  </si>
  <si>
    <t>6.1-6.x</t>
  </si>
  <si>
    <t>OSKRBOVALNI IN SERVISNI PROSTORI</t>
  </si>
  <si>
    <t>K</t>
  </si>
  <si>
    <t>7.1.</t>
  </si>
  <si>
    <t>prostor za čistilke 1</t>
  </si>
  <si>
    <t>7.2.</t>
  </si>
  <si>
    <t>prostor za čistilke 2</t>
  </si>
  <si>
    <t>7.3.</t>
  </si>
  <si>
    <t>prostor za umazano perilo</t>
  </si>
  <si>
    <t>7.4.</t>
  </si>
  <si>
    <t>prostor za čisto perilo</t>
  </si>
  <si>
    <t>7.5.</t>
  </si>
  <si>
    <t>prostor za skladiščenje materiala</t>
  </si>
  <si>
    <t>7.6.</t>
  </si>
  <si>
    <t>delavnica 1</t>
  </si>
  <si>
    <t>7.7.</t>
  </si>
  <si>
    <t>delavnica 2</t>
  </si>
  <si>
    <t>7.8.</t>
  </si>
  <si>
    <t>delavnica 3</t>
  </si>
  <si>
    <t>7.9.</t>
  </si>
  <si>
    <t xml:space="preserve">prostor za pranje/dezinfekcijo vozil </t>
  </si>
  <si>
    <t>7.10.</t>
  </si>
  <si>
    <t>K/P</t>
  </si>
  <si>
    <t>prostor za odpadke (eko otok)</t>
  </si>
  <si>
    <t>7.11.</t>
  </si>
  <si>
    <t>prostor za infektivne odpadke</t>
  </si>
  <si>
    <t>7.12.</t>
  </si>
  <si>
    <t>P</t>
  </si>
  <si>
    <t>garaža za urgentna reševalna vozila</t>
  </si>
  <si>
    <t>7.13.</t>
  </si>
  <si>
    <t>kolesarnica</t>
  </si>
  <si>
    <t>ENERGETSKO TEHNIČNI PROSTORI</t>
  </si>
  <si>
    <t>8.1-8.x</t>
  </si>
  <si>
    <t>Kotlarna, strojnica, elektro oprema</t>
  </si>
  <si>
    <t>HORIZONTALNE, VERTIKALNE KOMUNIKACIJE / VHODNA AVLA</t>
  </si>
  <si>
    <t>K/P/N</t>
  </si>
  <si>
    <t>9.1.1.-9.1.x</t>
  </si>
  <si>
    <t>horizontalne komunikacije/čakalnice ambulant(175m2)</t>
  </si>
  <si>
    <t>9.2.1.-9.2.x</t>
  </si>
  <si>
    <t xml:space="preserve">vertikalne komunikacije </t>
  </si>
  <si>
    <t>9.3.</t>
  </si>
  <si>
    <t>vhodna avla</t>
  </si>
  <si>
    <t>9.4.</t>
  </si>
  <si>
    <t>povezovalni hodnik med objektom I. in III. Faze</t>
  </si>
  <si>
    <t xml:space="preserve">PARKIRNE POVRŠINE (GARAŽA) </t>
  </si>
  <si>
    <t>10.1.-10.x.</t>
  </si>
  <si>
    <t>194 PM (25m²btp/PM)</t>
  </si>
  <si>
    <t>228 PM in klančine</t>
  </si>
  <si>
    <t>A</t>
  </si>
  <si>
    <t>UPORABNA POVRŠINA (1-8)_UP</t>
  </si>
  <si>
    <t>B</t>
  </si>
  <si>
    <t>KOMUNIKACIJSKA POVRŠINA (9)_KP</t>
  </si>
  <si>
    <t>C</t>
  </si>
  <si>
    <t>NETO TLORISNA POVRŠINA (A+B)</t>
  </si>
  <si>
    <t>D</t>
  </si>
  <si>
    <t>BRUTO TLORISNA POVRŠINA (1-9)_BTP</t>
  </si>
  <si>
    <t>f1</t>
  </si>
  <si>
    <t>RAZMERJE BTP/UP</t>
  </si>
  <si>
    <t>f2</t>
  </si>
  <si>
    <r>
      <t>FAKTOR OBLIKE (</t>
    </r>
    <r>
      <rPr>
        <b/>
        <i/>
        <sz val="14"/>
        <color indexed="8"/>
        <rFont val="Calibri"/>
        <family val="2"/>
      </rPr>
      <t>ƒ</t>
    </r>
    <r>
      <rPr>
        <i/>
        <sz val="11"/>
        <color indexed="8"/>
        <rFont val="Calibri"/>
        <family val="2"/>
      </rPr>
      <t>o</t>
    </r>
    <r>
      <rPr>
        <b/>
        <i/>
        <sz val="11"/>
        <color indexed="8"/>
        <rFont val="Calibri"/>
        <family val="2"/>
      </rPr>
      <t>=</t>
    </r>
    <r>
      <rPr>
        <b/>
        <i/>
        <sz val="12"/>
        <color indexed="8"/>
        <rFont val="Calibri"/>
        <family val="2"/>
      </rPr>
      <t>A/V</t>
    </r>
    <r>
      <rPr>
        <b/>
        <i/>
        <sz val="10"/>
        <color indexed="8"/>
        <rFont val="Calibri"/>
        <family val="2"/>
      </rPr>
      <t>e</t>
    </r>
    <r>
      <rPr>
        <b/>
        <i/>
        <sz val="11"/>
        <color indexed="8"/>
        <rFont val="Calibri"/>
        <family val="2"/>
      </rPr>
      <t xml:space="preserve">)          </t>
    </r>
    <r>
      <rPr>
        <b/>
        <i/>
        <sz val="8"/>
        <color indexed="8"/>
        <rFont val="Calibri"/>
        <family val="2"/>
      </rPr>
      <t>A=zunanja površina ovoja stavbe      Ve=greta prostornina stavbe, ki jo obdaja ovoj s površino</t>
    </r>
  </si>
  <si>
    <t>f3</t>
  </si>
  <si>
    <r>
      <t xml:space="preserve">RAZMERJE A </t>
    </r>
    <r>
      <rPr>
        <i/>
        <sz val="8"/>
        <color indexed="8"/>
        <rFont val="Calibri"/>
        <family val="2"/>
      </rPr>
      <t>ovoja st.</t>
    </r>
    <r>
      <rPr>
        <b/>
        <sz val="11"/>
        <color indexed="8"/>
        <rFont val="Calibri"/>
        <family val="2"/>
      </rPr>
      <t>/UP</t>
    </r>
  </si>
  <si>
    <t>f4</t>
  </si>
  <si>
    <r>
      <t>RAZMERJE KP</t>
    </r>
    <r>
      <rPr>
        <sz val="8"/>
        <color indexed="8"/>
        <rFont val="Calibri"/>
        <family val="2"/>
      </rPr>
      <t>.</t>
    </r>
    <r>
      <rPr>
        <b/>
        <sz val="11"/>
        <color indexed="8"/>
        <rFont val="Calibri"/>
        <family val="2"/>
      </rPr>
      <t>/UP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</si>
</sst>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46" applyFont="1" applyAlignment="1">
      <alignment horizontal="left"/>
      <protection/>
    </xf>
    <xf numFmtId="0" fontId="1" fillId="0" borderId="0" xfId="46">
      <alignment/>
      <protection/>
    </xf>
    <xf numFmtId="49" fontId="1" fillId="0" borderId="0" xfId="46" applyNumberFormat="1">
      <alignment/>
      <protection/>
    </xf>
    <xf numFmtId="0" fontId="1" fillId="0" borderId="0" xfId="46" applyAlignment="1">
      <alignment horizontal="left"/>
      <protection/>
    </xf>
    <xf numFmtId="0" fontId="1" fillId="0" borderId="0" xfId="46" applyAlignment="1">
      <alignment horizontal="right"/>
      <protection/>
    </xf>
    <xf numFmtId="0" fontId="1" fillId="0" borderId="0" xfId="46" applyProtection="1">
      <alignment/>
      <protection locked="0"/>
    </xf>
    <xf numFmtId="0" fontId="3" fillId="33" borderId="0" xfId="46" applyFont="1" applyFill="1">
      <alignment/>
      <protection/>
    </xf>
    <xf numFmtId="49" fontId="1" fillId="33" borderId="0" xfId="46" applyNumberFormat="1" applyFill="1">
      <alignment/>
      <protection/>
    </xf>
    <xf numFmtId="0" fontId="1" fillId="33" borderId="0" xfId="46" applyFill="1" applyAlignment="1">
      <alignment horizontal="left"/>
      <protection/>
    </xf>
    <xf numFmtId="164" fontId="2" fillId="33" borderId="0" xfId="46" applyNumberFormat="1" applyFont="1" applyFill="1" applyAlignment="1">
      <alignment horizontal="right"/>
      <protection/>
    </xf>
    <xf numFmtId="0" fontId="2" fillId="33" borderId="0" xfId="46" applyFont="1" applyFill="1">
      <alignment/>
      <protection/>
    </xf>
    <xf numFmtId="164" fontId="1" fillId="0" borderId="0" xfId="46" applyNumberFormat="1" applyAlignment="1">
      <alignment horizontal="right"/>
      <protection/>
    </xf>
    <xf numFmtId="164" fontId="4" fillId="0" borderId="0" xfId="46" applyNumberFormat="1" applyFont="1" applyProtection="1">
      <alignment/>
      <protection locked="0"/>
    </xf>
    <xf numFmtId="0" fontId="3" fillId="34" borderId="0" xfId="46" applyFont="1" applyFill="1">
      <alignment/>
      <protection/>
    </xf>
    <xf numFmtId="49" fontId="1" fillId="34" borderId="0" xfId="46" applyNumberFormat="1" applyFill="1">
      <alignment/>
      <protection/>
    </xf>
    <xf numFmtId="0" fontId="1" fillId="34" borderId="0" xfId="46" applyFill="1" applyAlignment="1">
      <alignment horizontal="left"/>
      <protection/>
    </xf>
    <xf numFmtId="164" fontId="2" fillId="34" borderId="0" xfId="46" applyNumberFormat="1" applyFont="1" applyFill="1" applyAlignment="1">
      <alignment horizontal="right"/>
      <protection/>
    </xf>
    <xf numFmtId="0" fontId="2" fillId="34" borderId="0" xfId="46" applyFont="1" applyFill="1">
      <alignment/>
      <protection/>
    </xf>
    <xf numFmtId="0" fontId="3" fillId="35" borderId="0" xfId="46" applyFont="1" applyFill="1" applyAlignment="1">
      <alignment wrapText="1"/>
      <protection/>
    </xf>
    <xf numFmtId="49" fontId="1" fillId="35" borderId="0" xfId="46" applyNumberFormat="1" applyFill="1">
      <alignment/>
      <protection/>
    </xf>
    <xf numFmtId="0" fontId="3" fillId="35" borderId="0" xfId="46" applyFont="1" applyFill="1">
      <alignment/>
      <protection/>
    </xf>
    <xf numFmtId="0" fontId="1" fillId="35" borderId="0" xfId="46" applyFill="1" applyAlignment="1">
      <alignment horizontal="left"/>
      <protection/>
    </xf>
    <xf numFmtId="164" fontId="2" fillId="35" borderId="0" xfId="46" applyNumberFormat="1" applyFont="1" applyFill="1" applyAlignment="1">
      <alignment horizontal="right"/>
      <protection/>
    </xf>
    <xf numFmtId="0" fontId="2" fillId="35" borderId="0" xfId="46" applyFont="1" applyFill="1">
      <alignment/>
      <protection/>
    </xf>
    <xf numFmtId="0" fontId="3" fillId="36" borderId="0" xfId="46" applyFont="1" applyFill="1">
      <alignment/>
      <protection/>
    </xf>
    <xf numFmtId="49" fontId="1" fillId="36" borderId="0" xfId="46" applyNumberFormat="1" applyFill="1">
      <alignment/>
      <protection/>
    </xf>
    <xf numFmtId="0" fontId="1" fillId="36" borderId="0" xfId="46" applyFill="1" applyAlignment="1">
      <alignment horizontal="left"/>
      <protection/>
    </xf>
    <xf numFmtId="164" fontId="2" fillId="36" borderId="0" xfId="46" applyNumberFormat="1" applyFont="1" applyFill="1" applyAlignment="1">
      <alignment horizontal="right"/>
      <protection/>
    </xf>
    <xf numFmtId="0" fontId="2" fillId="36" borderId="0" xfId="46" applyFont="1" applyFill="1">
      <alignment/>
      <protection/>
    </xf>
    <xf numFmtId="0" fontId="3" fillId="37" borderId="0" xfId="46" applyFont="1" applyFill="1" applyAlignment="1">
      <alignment wrapText="1"/>
      <protection/>
    </xf>
    <xf numFmtId="49" fontId="1" fillId="37" borderId="0" xfId="46" applyNumberFormat="1" applyFill="1">
      <alignment/>
      <protection/>
    </xf>
    <xf numFmtId="0" fontId="3" fillId="37" borderId="0" xfId="46" applyFont="1" applyFill="1">
      <alignment/>
      <protection/>
    </xf>
    <xf numFmtId="0" fontId="1" fillId="37" borderId="0" xfId="46" applyFill="1" applyAlignment="1">
      <alignment horizontal="left"/>
      <protection/>
    </xf>
    <xf numFmtId="164" fontId="2" fillId="37" borderId="0" xfId="46" applyNumberFormat="1" applyFont="1" applyFill="1" applyAlignment="1">
      <alignment horizontal="right"/>
      <protection/>
    </xf>
    <xf numFmtId="0" fontId="2" fillId="37" borderId="0" xfId="46" applyFont="1" applyFill="1">
      <alignment/>
      <protection/>
    </xf>
    <xf numFmtId="0" fontId="3" fillId="0" borderId="0" xfId="46" applyFont="1" applyAlignment="1">
      <alignment wrapText="1"/>
      <protection/>
    </xf>
    <xf numFmtId="0" fontId="3" fillId="38" borderId="0" xfId="46" applyFont="1" applyFill="1">
      <alignment/>
      <protection/>
    </xf>
    <xf numFmtId="49" fontId="1" fillId="38" borderId="0" xfId="46" applyNumberFormat="1" applyFont="1" applyFill="1">
      <alignment/>
      <protection/>
    </xf>
    <xf numFmtId="0" fontId="1" fillId="38" borderId="0" xfId="46" applyFill="1" applyAlignment="1">
      <alignment horizontal="left"/>
      <protection/>
    </xf>
    <xf numFmtId="164" fontId="2" fillId="38" borderId="0" xfId="46" applyNumberFormat="1" applyFont="1" applyFill="1" applyAlignment="1">
      <alignment horizontal="right"/>
      <protection/>
    </xf>
    <xf numFmtId="0" fontId="2" fillId="38" borderId="0" xfId="46" applyFont="1" applyFill="1">
      <alignment/>
      <protection/>
    </xf>
    <xf numFmtId="164" fontId="2" fillId="38" borderId="0" xfId="46" applyNumberFormat="1" applyFont="1" applyFill="1" applyAlignment="1" applyProtection="1">
      <alignment horizontal="right"/>
      <protection locked="0"/>
    </xf>
    <xf numFmtId="0" fontId="3" fillId="39" borderId="0" xfId="46" applyFont="1" applyFill="1" applyAlignment="1">
      <alignment wrapText="1"/>
      <protection/>
    </xf>
    <xf numFmtId="49" fontId="1" fillId="39" borderId="0" xfId="46" applyNumberFormat="1" applyFill="1">
      <alignment/>
      <protection/>
    </xf>
    <xf numFmtId="0" fontId="3" fillId="39" borderId="0" xfId="46" applyFont="1" applyFill="1">
      <alignment/>
      <protection/>
    </xf>
    <xf numFmtId="0" fontId="1" fillId="39" borderId="0" xfId="46" applyFill="1" applyAlignment="1">
      <alignment horizontal="left"/>
      <protection/>
    </xf>
    <xf numFmtId="164" fontId="2" fillId="39" borderId="0" xfId="46" applyNumberFormat="1" applyFont="1" applyFill="1" applyAlignment="1">
      <alignment horizontal="right"/>
      <protection/>
    </xf>
    <xf numFmtId="0" fontId="2" fillId="39" borderId="0" xfId="46" applyFont="1" applyFill="1">
      <alignment/>
      <protection/>
    </xf>
    <xf numFmtId="0" fontId="5" fillId="0" borderId="0" xfId="46" applyFont="1" applyAlignment="1">
      <alignment horizontal="left"/>
      <protection/>
    </xf>
    <xf numFmtId="164" fontId="5" fillId="0" borderId="0" xfId="46" applyNumberFormat="1" applyFont="1" applyAlignment="1">
      <alignment horizontal="right"/>
      <protection/>
    </xf>
    <xf numFmtId="164" fontId="1" fillId="0" borderId="0" xfId="46" applyNumberFormat="1" applyFont="1" applyAlignment="1">
      <alignment horizontal="right"/>
      <protection/>
    </xf>
    <xf numFmtId="0" fontId="6" fillId="0" borderId="0" xfId="46" applyFont="1">
      <alignment/>
      <protection/>
    </xf>
    <xf numFmtId="0" fontId="3" fillId="40" borderId="0" xfId="46" applyFont="1" applyFill="1" applyAlignment="1">
      <alignment wrapText="1"/>
      <protection/>
    </xf>
    <xf numFmtId="49" fontId="1" fillId="40" borderId="0" xfId="46" applyNumberFormat="1" applyFill="1">
      <alignment/>
      <protection/>
    </xf>
    <xf numFmtId="0" fontId="3" fillId="40" borderId="0" xfId="46" applyFont="1" applyFill="1">
      <alignment/>
      <protection/>
    </xf>
    <xf numFmtId="0" fontId="1" fillId="40" borderId="0" xfId="46" applyFill="1" applyAlignment="1">
      <alignment horizontal="left"/>
      <protection/>
    </xf>
    <xf numFmtId="164" fontId="2" fillId="40" borderId="0" xfId="46" applyNumberFormat="1" applyFont="1" applyFill="1" applyAlignment="1">
      <alignment horizontal="right"/>
      <protection/>
    </xf>
    <xf numFmtId="0" fontId="2" fillId="40" borderId="0" xfId="46" applyFont="1" applyFill="1">
      <alignment/>
      <protection/>
    </xf>
    <xf numFmtId="0" fontId="1" fillId="0" borderId="0" xfId="46" applyAlignment="1">
      <alignment wrapText="1"/>
      <protection/>
    </xf>
    <xf numFmtId="0" fontId="3" fillId="41" borderId="0" xfId="46" applyFont="1" applyFill="1" applyAlignment="1">
      <alignment wrapText="1"/>
      <protection/>
    </xf>
    <xf numFmtId="49" fontId="1" fillId="41" borderId="0" xfId="46" applyNumberFormat="1" applyFill="1">
      <alignment/>
      <protection/>
    </xf>
    <xf numFmtId="0" fontId="3" fillId="41" borderId="0" xfId="46" applyFont="1" applyFill="1">
      <alignment/>
      <protection/>
    </xf>
    <xf numFmtId="0" fontId="1" fillId="41" borderId="0" xfId="46" applyFill="1" applyAlignment="1">
      <alignment horizontal="left"/>
      <protection/>
    </xf>
    <xf numFmtId="164" fontId="2" fillId="41" borderId="0" xfId="46" applyNumberFormat="1" applyFont="1" applyFill="1" applyAlignment="1">
      <alignment horizontal="right"/>
      <protection/>
    </xf>
    <xf numFmtId="0" fontId="2" fillId="41" borderId="0" xfId="46" applyFont="1" applyFill="1">
      <alignment/>
      <protection/>
    </xf>
    <xf numFmtId="0" fontId="7" fillId="0" borderId="0" xfId="46" applyFont="1" applyAlignment="1">
      <alignment horizontal="left"/>
      <protection/>
    </xf>
    <xf numFmtId="164" fontId="7" fillId="0" borderId="0" xfId="46" applyNumberFormat="1" applyFont="1" applyAlignment="1">
      <alignment horizontal="right"/>
      <protection/>
    </xf>
    <xf numFmtId="0" fontId="3" fillId="42" borderId="0" xfId="46" applyFont="1" applyFill="1" applyAlignment="1">
      <alignment wrapText="1"/>
      <protection/>
    </xf>
    <xf numFmtId="49" fontId="1" fillId="42" borderId="0" xfId="46" applyNumberFormat="1" applyFill="1">
      <alignment/>
      <protection/>
    </xf>
    <xf numFmtId="0" fontId="3" fillId="42" borderId="0" xfId="46" applyFont="1" applyFill="1">
      <alignment/>
      <protection/>
    </xf>
    <xf numFmtId="0" fontId="1" fillId="42" borderId="0" xfId="46" applyFill="1" applyAlignment="1">
      <alignment horizontal="left"/>
      <protection/>
    </xf>
    <xf numFmtId="164" fontId="2" fillId="42" borderId="0" xfId="46" applyNumberFormat="1" applyFont="1" applyFill="1" applyAlignment="1">
      <alignment horizontal="right"/>
      <protection/>
    </xf>
    <xf numFmtId="0" fontId="2" fillId="42" borderId="0" xfId="46" applyFont="1" applyFill="1">
      <alignment/>
      <protection/>
    </xf>
    <xf numFmtId="0" fontId="1" fillId="42" borderId="0" xfId="46" applyFill="1">
      <alignment/>
      <protection/>
    </xf>
    <xf numFmtId="164" fontId="2" fillId="42" borderId="0" xfId="46" applyNumberFormat="1" applyFont="1" applyFill="1" applyAlignment="1" applyProtection="1">
      <alignment horizontal="right"/>
      <protection locked="0"/>
    </xf>
    <xf numFmtId="0" fontId="1" fillId="0" borderId="0" xfId="46" applyFont="1" applyAlignment="1">
      <alignment horizontal="left" wrapText="1"/>
      <protection/>
    </xf>
    <xf numFmtId="0" fontId="3" fillId="0" borderId="0" xfId="46" applyFont="1">
      <alignment/>
      <protection/>
    </xf>
    <xf numFmtId="0" fontId="1" fillId="0" borderId="0" xfId="46" applyFont="1" applyAlignment="1" applyProtection="1">
      <alignment horizontal="right" wrapText="1"/>
      <protection locked="0"/>
    </xf>
    <xf numFmtId="0" fontId="7" fillId="0" borderId="0" xfId="46" applyFont="1">
      <alignment/>
      <protection/>
    </xf>
    <xf numFmtId="164" fontId="2" fillId="0" borderId="0" xfId="46" applyNumberFormat="1" applyFont="1" applyAlignment="1">
      <alignment horizontal="right"/>
      <protection/>
    </xf>
    <xf numFmtId="0" fontId="2" fillId="0" borderId="0" xfId="46" applyFont="1">
      <alignment/>
      <protection/>
    </xf>
    <xf numFmtId="164" fontId="8" fillId="0" borderId="0" xfId="46" applyNumberFormat="1" applyFont="1" applyAlignment="1">
      <alignment horizontal="right"/>
      <protection/>
    </xf>
    <xf numFmtId="164" fontId="2" fillId="0" borderId="0" xfId="46" applyNumberFormat="1" applyFont="1" applyFill="1" applyAlignment="1" applyProtection="1">
      <alignment horizontal="right"/>
      <protection locked="0"/>
    </xf>
    <xf numFmtId="2" fontId="2" fillId="0" borderId="0" xfId="46" applyNumberFormat="1" applyFont="1" applyAlignment="1">
      <alignment horizontal="right"/>
      <protection/>
    </xf>
    <xf numFmtId="2" fontId="1" fillId="0" borderId="0" xfId="46" applyNumberFormat="1">
      <alignment/>
      <protection/>
    </xf>
    <xf numFmtId="2" fontId="2" fillId="0" borderId="0" xfId="46" applyNumberFormat="1" applyFont="1" applyFill="1" applyAlignment="1" applyProtection="1">
      <alignment horizontal="right"/>
      <protection locked="0"/>
    </xf>
    <xf numFmtId="2" fontId="1" fillId="0" borderId="0" xfId="46" applyNumberFormat="1" applyAlignment="1">
      <alignment horizontal="right"/>
      <protection/>
    </xf>
    <xf numFmtId="2" fontId="1" fillId="0" borderId="0" xfId="46" applyNumberFormat="1" applyFill="1" applyAlignment="1">
      <alignment horizontal="right"/>
      <protection/>
    </xf>
    <xf numFmtId="0" fontId="2" fillId="0" borderId="0" xfId="46" applyFont="1" applyAlignment="1">
      <alignment horizontal="left" vertical="top" wrapText="1"/>
      <protection/>
    </xf>
    <xf numFmtId="49" fontId="1" fillId="0" borderId="0" xfId="46" applyNumberFormat="1" applyAlignment="1">
      <alignment wrapText="1"/>
      <protection/>
    </xf>
    <xf numFmtId="0" fontId="15" fillId="0" borderId="0" xfId="46" applyFont="1" applyAlignment="1">
      <alignment wrapText="1"/>
      <protection/>
    </xf>
    <xf numFmtId="2" fontId="1" fillId="0" borderId="0" xfId="46" applyNumberFormat="1" applyAlignment="1">
      <alignment wrapText="1"/>
      <protection/>
    </xf>
    <xf numFmtId="0" fontId="2" fillId="0" borderId="0" xfId="46" applyFont="1" applyAlignment="1">
      <alignment horizontal="left" wrapText="1"/>
      <protection/>
    </xf>
    <xf numFmtId="49" fontId="7" fillId="0" borderId="0" xfId="46" applyNumberFormat="1" applyFont="1" applyAlignment="1">
      <alignment horizontal="right" wrapText="1"/>
      <protection/>
    </xf>
    <xf numFmtId="0" fontId="1" fillId="0" borderId="0" xfId="46" applyAlignment="1">
      <alignment horizontal="right" wrapText="1"/>
      <protection/>
    </xf>
    <xf numFmtId="0" fontId="1" fillId="0" borderId="0" xfId="46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D0CECE"/>
      <rgbColor rgb="00767171"/>
      <rgbColor rgb="009999FF"/>
      <rgbColor rgb="00993366"/>
      <rgbColor rgb="00FFFFCC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D966"/>
      <rgbColor rgb="002E75B6"/>
      <rgbColor rgb="0033CCCC"/>
      <rgbColor rgb="00A9D18E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10"/>
  <sheetViews>
    <sheetView tabSelected="1" zoomScale="80" zoomScaleNormal="80" zoomScalePageLayoutView="0" workbookViewId="0" topLeftCell="A88">
      <selection activeCell="F107" sqref="F107"/>
    </sheetView>
  </sheetViews>
  <sheetFormatPr defaultColWidth="8.7109375" defaultRowHeight="12.75"/>
  <cols>
    <col min="1" max="1" width="4.7109375" style="1" customWidth="1"/>
    <col min="2" max="2" width="22.7109375" style="2" customWidth="1"/>
    <col min="3" max="3" width="12.8515625" style="3" customWidth="1"/>
    <col min="4" max="4" width="8.00390625" style="2" customWidth="1"/>
    <col min="5" max="5" width="53.140625" style="4" customWidth="1"/>
    <col min="6" max="6" width="21.421875" style="5" customWidth="1"/>
    <col min="7" max="8" width="3.421875" style="2" customWidth="1"/>
    <col min="9" max="9" width="20.421875" style="6" customWidth="1"/>
    <col min="10" max="10" width="3.421875" style="2" customWidth="1"/>
    <col min="11" max="11" width="2.8515625" style="2" customWidth="1"/>
    <col min="12" max="12" width="16.140625" style="2" customWidth="1"/>
    <col min="13" max="13" width="9.140625" style="2" customWidth="1"/>
    <col min="14" max="14" width="27.7109375" style="2" customWidth="1"/>
    <col min="15" max="15" width="24.7109375" style="2" customWidth="1"/>
    <col min="16" max="16" width="23.28125" style="2" customWidth="1"/>
    <col min="17" max="17" width="21.140625" style="2" customWidth="1"/>
    <col min="18" max="16384" width="8.7109375" style="2" customWidth="1"/>
  </cols>
  <sheetData>
    <row r="3" spans="6:9" ht="15.75">
      <c r="F3" s="5" t="s">
        <v>0</v>
      </c>
      <c r="I3" s="6" t="s">
        <v>1</v>
      </c>
    </row>
    <row r="4" spans="2:9" ht="15.75">
      <c r="B4" s="2" t="s">
        <v>2</v>
      </c>
      <c r="C4" s="3" t="s">
        <v>3</v>
      </c>
      <c r="D4" s="2" t="s">
        <v>4</v>
      </c>
      <c r="E4" s="4" t="s">
        <v>5</v>
      </c>
      <c r="F4" s="5" t="s">
        <v>6</v>
      </c>
      <c r="I4" s="6" t="s">
        <v>7</v>
      </c>
    </row>
    <row r="7" spans="1:10" ht="15.75">
      <c r="A7" s="1">
        <v>1</v>
      </c>
      <c r="B7" s="7" t="s">
        <v>8</v>
      </c>
      <c r="C7" s="8"/>
      <c r="D7" s="7" t="s">
        <v>9</v>
      </c>
      <c r="E7" s="9"/>
      <c r="F7" s="10">
        <f>SUM(F8:F14)</f>
        <v>356</v>
      </c>
      <c r="G7" s="11" t="s">
        <v>10</v>
      </c>
      <c r="H7" s="7"/>
      <c r="I7" s="10">
        <f>SUM(I8:I14)</f>
        <v>340.92</v>
      </c>
      <c r="J7" s="11" t="s">
        <v>10</v>
      </c>
    </row>
    <row r="8" spans="3:10" ht="15.75">
      <c r="C8" s="3" t="s">
        <v>11</v>
      </c>
      <c r="E8" s="4" t="s">
        <v>12</v>
      </c>
      <c r="F8" s="12">
        <v>68</v>
      </c>
      <c r="G8" s="2" t="s">
        <v>10</v>
      </c>
      <c r="I8" s="13">
        <v>65.66</v>
      </c>
      <c r="J8" s="2" t="s">
        <v>10</v>
      </c>
    </row>
    <row r="9" spans="3:10" ht="15.75">
      <c r="C9" s="3" t="s">
        <v>13</v>
      </c>
      <c r="E9" s="4" t="s">
        <v>14</v>
      </c>
      <c r="F9" s="12">
        <v>68</v>
      </c>
      <c r="G9" s="2" t="s">
        <v>10</v>
      </c>
      <c r="I9" s="13">
        <v>64.8</v>
      </c>
      <c r="J9" s="2" t="s">
        <v>10</v>
      </c>
    </row>
    <row r="10" spans="3:10" ht="15.75">
      <c r="C10" s="3" t="s">
        <v>15</v>
      </c>
      <c r="E10" s="4" t="s">
        <v>16</v>
      </c>
      <c r="F10" s="12">
        <v>68</v>
      </c>
      <c r="G10" s="2" t="s">
        <v>10</v>
      </c>
      <c r="I10" s="13">
        <v>65.66</v>
      </c>
      <c r="J10" s="2" t="s">
        <v>10</v>
      </c>
    </row>
    <row r="11" spans="3:10" ht="15.75">
      <c r="C11" s="3" t="s">
        <v>17</v>
      </c>
      <c r="E11" s="4" t="s">
        <v>18</v>
      </c>
      <c r="F11" s="12">
        <v>68</v>
      </c>
      <c r="G11" s="2" t="s">
        <v>10</v>
      </c>
      <c r="I11" s="13">
        <v>65.66</v>
      </c>
      <c r="J11" s="2" t="s">
        <v>10</v>
      </c>
    </row>
    <row r="12" spans="3:10" ht="15.75">
      <c r="C12" s="3" t="s">
        <v>19</v>
      </c>
      <c r="E12" s="4" t="s">
        <v>20</v>
      </c>
      <c r="F12" s="12">
        <v>68</v>
      </c>
      <c r="G12" s="2" t="s">
        <v>10</v>
      </c>
      <c r="I12" s="13">
        <v>64.8</v>
      </c>
      <c r="J12" s="2" t="s">
        <v>10</v>
      </c>
    </row>
    <row r="13" spans="3:10" ht="15.75">
      <c r="C13" s="3" t="s">
        <v>21</v>
      </c>
      <c r="E13" s="4" t="s">
        <v>22</v>
      </c>
      <c r="F13" s="12">
        <v>8</v>
      </c>
      <c r="G13" s="2" t="s">
        <v>10</v>
      </c>
      <c r="I13" s="13">
        <v>7.17</v>
      </c>
      <c r="J13" s="2" t="s">
        <v>10</v>
      </c>
    </row>
    <row r="14" spans="3:10" ht="15.75">
      <c r="C14" s="3" t="s">
        <v>23</v>
      </c>
      <c r="E14" s="4" t="s">
        <v>24</v>
      </c>
      <c r="F14" s="12">
        <v>8</v>
      </c>
      <c r="G14" s="2" t="s">
        <v>10</v>
      </c>
      <c r="I14" s="13">
        <v>7.17</v>
      </c>
      <c r="J14" s="2" t="s">
        <v>10</v>
      </c>
    </row>
    <row r="15" spans="6:9" ht="15.75">
      <c r="F15" s="12"/>
      <c r="I15" s="13"/>
    </row>
    <row r="16" spans="1:10" ht="15.75">
      <c r="A16" s="1">
        <v>2</v>
      </c>
      <c r="B16" s="14" t="s">
        <v>25</v>
      </c>
      <c r="C16" s="15"/>
      <c r="D16" s="14" t="s">
        <v>26</v>
      </c>
      <c r="E16" s="16"/>
      <c r="F16" s="17">
        <f>SUM(F17:F25)</f>
        <v>612</v>
      </c>
      <c r="G16" s="18" t="s">
        <v>10</v>
      </c>
      <c r="H16" s="14"/>
      <c r="I16" s="17">
        <f>SUM(I17:I25)</f>
        <v>588.3599999999999</v>
      </c>
      <c r="J16" s="18" t="s">
        <v>10</v>
      </c>
    </row>
    <row r="17" spans="3:10" ht="15.75">
      <c r="C17" s="3" t="s">
        <v>27</v>
      </c>
      <c r="E17" s="4" t="s">
        <v>28</v>
      </c>
      <c r="F17" s="12">
        <v>68</v>
      </c>
      <c r="G17" s="2" t="s">
        <v>10</v>
      </c>
      <c r="I17" s="13">
        <v>65.66</v>
      </c>
      <c r="J17" s="2" t="s">
        <v>10</v>
      </c>
    </row>
    <row r="18" spans="3:10" ht="15.75">
      <c r="C18" s="3" t="s">
        <v>29</v>
      </c>
      <c r="E18" s="4" t="s">
        <v>30</v>
      </c>
      <c r="F18" s="12">
        <v>68</v>
      </c>
      <c r="G18" s="2" t="s">
        <v>10</v>
      </c>
      <c r="I18" s="13">
        <v>64.8</v>
      </c>
      <c r="J18" s="2" t="s">
        <v>10</v>
      </c>
    </row>
    <row r="19" spans="3:10" ht="15.75">
      <c r="C19" s="3" t="s">
        <v>31</v>
      </c>
      <c r="E19" s="4" t="s">
        <v>32</v>
      </c>
      <c r="F19" s="12">
        <v>68</v>
      </c>
      <c r="G19" s="2" t="s">
        <v>10</v>
      </c>
      <c r="I19" s="13">
        <v>65.66</v>
      </c>
      <c r="J19" s="2" t="s">
        <v>10</v>
      </c>
    </row>
    <row r="20" spans="3:10" ht="15.75">
      <c r="C20" s="3" t="s">
        <v>33</v>
      </c>
      <c r="E20" s="4" t="s">
        <v>34</v>
      </c>
      <c r="F20" s="12">
        <v>68</v>
      </c>
      <c r="G20" s="2" t="s">
        <v>10</v>
      </c>
      <c r="I20" s="13">
        <v>65.66</v>
      </c>
      <c r="J20" s="2" t="s">
        <v>10</v>
      </c>
    </row>
    <row r="21" spans="3:10" ht="15.75">
      <c r="C21" s="3" t="s">
        <v>35</v>
      </c>
      <c r="E21" s="4" t="s">
        <v>36</v>
      </c>
      <c r="F21" s="12">
        <v>68</v>
      </c>
      <c r="G21" s="2" t="s">
        <v>10</v>
      </c>
      <c r="I21" s="13">
        <v>65.66</v>
      </c>
      <c r="J21" s="2" t="s">
        <v>10</v>
      </c>
    </row>
    <row r="22" spans="3:10" ht="15.75">
      <c r="C22" s="3" t="s">
        <v>37</v>
      </c>
      <c r="E22" s="4" t="s">
        <v>38</v>
      </c>
      <c r="F22" s="12">
        <v>68</v>
      </c>
      <c r="G22" s="2" t="s">
        <v>10</v>
      </c>
      <c r="I22" s="13">
        <v>64.8</v>
      </c>
      <c r="J22" s="2" t="s">
        <v>10</v>
      </c>
    </row>
    <row r="23" spans="3:10" ht="15.75">
      <c r="C23" s="3" t="s">
        <v>39</v>
      </c>
      <c r="E23" s="4" t="s">
        <v>40</v>
      </c>
      <c r="F23" s="12">
        <v>68</v>
      </c>
      <c r="G23" s="2" t="s">
        <v>10</v>
      </c>
      <c r="I23" s="13">
        <v>65.66</v>
      </c>
      <c r="J23" s="2" t="s">
        <v>10</v>
      </c>
    </row>
    <row r="24" spans="3:10" ht="15.75">
      <c r="C24" s="3" t="s">
        <v>41</v>
      </c>
      <c r="E24" s="4" t="s">
        <v>42</v>
      </c>
      <c r="F24" s="12">
        <v>68</v>
      </c>
      <c r="G24" s="2" t="s">
        <v>10</v>
      </c>
      <c r="I24" s="13">
        <v>65.66</v>
      </c>
      <c r="J24" s="2" t="s">
        <v>10</v>
      </c>
    </row>
    <row r="25" spans="3:10" ht="15.75">
      <c r="C25" s="3" t="s">
        <v>43</v>
      </c>
      <c r="E25" s="4" t="s">
        <v>44</v>
      </c>
      <c r="F25" s="12">
        <v>68</v>
      </c>
      <c r="G25" s="2" t="s">
        <v>10</v>
      </c>
      <c r="I25" s="13">
        <v>64.8</v>
      </c>
      <c r="J25" s="2" t="s">
        <v>10</v>
      </c>
    </row>
    <row r="26" spans="6:9" ht="15.75">
      <c r="F26" s="12"/>
      <c r="I26" s="13"/>
    </row>
    <row r="27" spans="1:10" ht="30">
      <c r="A27" s="1">
        <v>3</v>
      </c>
      <c r="B27" s="19" t="s">
        <v>45</v>
      </c>
      <c r="C27" s="20"/>
      <c r="D27" s="21" t="s">
        <v>46</v>
      </c>
      <c r="E27" s="22"/>
      <c r="F27" s="23">
        <f>SUM(F28:F31)</f>
        <v>238</v>
      </c>
      <c r="G27" s="24" t="s">
        <v>10</v>
      </c>
      <c r="H27" s="21"/>
      <c r="I27" s="23">
        <f>SUM(I28:I31)</f>
        <v>228.95</v>
      </c>
      <c r="J27" s="24" t="s">
        <v>10</v>
      </c>
    </row>
    <row r="28" spans="3:10" ht="15.75">
      <c r="C28" s="3" t="s">
        <v>47</v>
      </c>
      <c r="E28" s="4" t="s">
        <v>48</v>
      </c>
      <c r="F28" s="12">
        <v>68</v>
      </c>
      <c r="G28" s="2" t="s">
        <v>10</v>
      </c>
      <c r="I28" s="13">
        <v>65.66</v>
      </c>
      <c r="J28" s="2" t="s">
        <v>10</v>
      </c>
    </row>
    <row r="29" spans="3:10" ht="15.75">
      <c r="C29" s="3" t="s">
        <v>49</v>
      </c>
      <c r="E29" s="4" t="s">
        <v>50</v>
      </c>
      <c r="F29" s="12">
        <v>68</v>
      </c>
      <c r="G29" s="2" t="s">
        <v>10</v>
      </c>
      <c r="I29" s="13">
        <v>64.8</v>
      </c>
      <c r="J29" s="2" t="s">
        <v>10</v>
      </c>
    </row>
    <row r="30" spans="3:10" ht="15.75">
      <c r="C30" s="3" t="s">
        <v>51</v>
      </c>
      <c r="E30" s="4" t="s">
        <v>52</v>
      </c>
      <c r="F30" s="12">
        <v>68</v>
      </c>
      <c r="G30" s="2" t="s">
        <v>10</v>
      </c>
      <c r="I30" s="13">
        <v>65.66</v>
      </c>
      <c r="J30" s="2" t="s">
        <v>10</v>
      </c>
    </row>
    <row r="31" spans="3:10" ht="15.75">
      <c r="C31" s="3" t="s">
        <v>53</v>
      </c>
      <c r="E31" s="4" t="s">
        <v>54</v>
      </c>
      <c r="F31" s="12">
        <v>34</v>
      </c>
      <c r="G31" s="2" t="s">
        <v>10</v>
      </c>
      <c r="I31" s="13">
        <v>32.83</v>
      </c>
      <c r="J31" s="2" t="s">
        <v>10</v>
      </c>
    </row>
    <row r="32" spans="6:9" ht="15.75">
      <c r="F32" s="12"/>
      <c r="I32" s="13"/>
    </row>
    <row r="33" spans="6:9" ht="15.75">
      <c r="F33" s="12"/>
      <c r="I33" s="13"/>
    </row>
    <row r="34" spans="1:10" ht="15.75">
      <c r="A34" s="1">
        <v>4</v>
      </c>
      <c r="B34" s="25" t="s">
        <v>55</v>
      </c>
      <c r="C34" s="26"/>
      <c r="D34" s="25" t="s">
        <v>26</v>
      </c>
      <c r="E34" s="27"/>
      <c r="F34" s="28">
        <f>SUM(F35:F45)</f>
        <v>360</v>
      </c>
      <c r="G34" s="29" t="s">
        <v>10</v>
      </c>
      <c r="H34" s="25"/>
      <c r="I34" s="28">
        <f>SUM(I35:I45)</f>
        <v>387.48</v>
      </c>
      <c r="J34" s="29" t="s">
        <v>10</v>
      </c>
    </row>
    <row r="35" spans="3:10" ht="15.75">
      <c r="C35" s="3" t="s">
        <v>56</v>
      </c>
      <c r="E35" s="4" t="s">
        <v>57</v>
      </c>
      <c r="F35" s="12">
        <v>15</v>
      </c>
      <c r="G35" s="2" t="s">
        <v>10</v>
      </c>
      <c r="I35" s="13">
        <f>17.08+17.08</f>
        <v>34.16</v>
      </c>
      <c r="J35" s="2" t="s">
        <v>10</v>
      </c>
    </row>
    <row r="36" spans="3:10" ht="15.75">
      <c r="C36" s="3" t="s">
        <v>58</v>
      </c>
      <c r="E36" s="4" t="s">
        <v>59</v>
      </c>
      <c r="F36" s="12">
        <v>25</v>
      </c>
      <c r="G36" s="2" t="s">
        <v>10</v>
      </c>
      <c r="I36" s="13">
        <v>26.95</v>
      </c>
      <c r="J36" s="2" t="s">
        <v>10</v>
      </c>
    </row>
    <row r="37" spans="3:10" ht="15.75">
      <c r="C37" s="3" t="s">
        <v>60</v>
      </c>
      <c r="E37" s="4" t="s">
        <v>61</v>
      </c>
      <c r="F37" s="12">
        <v>55</v>
      </c>
      <c r="G37" s="2" t="s">
        <v>10</v>
      </c>
      <c r="I37" s="13">
        <v>64.36</v>
      </c>
      <c r="J37" s="2" t="s">
        <v>10</v>
      </c>
    </row>
    <row r="38" spans="3:10" ht="15.75">
      <c r="C38" s="3" t="s">
        <v>62</v>
      </c>
      <c r="E38" s="4" t="s">
        <v>63</v>
      </c>
      <c r="F38" s="12">
        <v>15</v>
      </c>
      <c r="G38" s="2" t="s">
        <v>10</v>
      </c>
      <c r="I38" s="13">
        <v>16.65</v>
      </c>
      <c r="J38" s="2" t="s">
        <v>10</v>
      </c>
    </row>
    <row r="39" spans="3:10" ht="15.75">
      <c r="C39" s="3" t="s">
        <v>64</v>
      </c>
      <c r="E39" s="4" t="s">
        <v>65</v>
      </c>
      <c r="F39" s="12">
        <v>15</v>
      </c>
      <c r="G39" s="2" t="s">
        <v>10</v>
      </c>
      <c r="I39" s="13">
        <v>15.91</v>
      </c>
      <c r="J39" s="2" t="s">
        <v>10</v>
      </c>
    </row>
    <row r="40" spans="3:10" ht="15.75">
      <c r="C40" s="3" t="s">
        <v>66</v>
      </c>
      <c r="E40" s="4" t="s">
        <v>67</v>
      </c>
      <c r="F40" s="12">
        <v>15</v>
      </c>
      <c r="G40" s="2" t="s">
        <v>10</v>
      </c>
      <c r="I40" s="13">
        <v>16.17</v>
      </c>
      <c r="J40" s="2" t="s">
        <v>10</v>
      </c>
    </row>
    <row r="41" spans="3:10" ht="15.75">
      <c r="C41" s="3" t="s">
        <v>68</v>
      </c>
      <c r="E41" s="4" t="s">
        <v>69</v>
      </c>
      <c r="F41" s="12">
        <v>20</v>
      </c>
      <c r="G41" s="2" t="s">
        <v>10</v>
      </c>
      <c r="I41" s="13">
        <v>32.06</v>
      </c>
      <c r="J41" s="2" t="s">
        <v>10</v>
      </c>
    </row>
    <row r="42" spans="3:10" ht="15.75">
      <c r="C42" s="3" t="s">
        <v>70</v>
      </c>
      <c r="E42" s="4" t="s">
        <v>71</v>
      </c>
      <c r="F42" s="12">
        <v>15</v>
      </c>
      <c r="G42" s="2" t="s">
        <v>10</v>
      </c>
      <c r="I42" s="13">
        <v>15.44</v>
      </c>
      <c r="J42" s="2" t="s">
        <v>10</v>
      </c>
    </row>
    <row r="43" spans="3:10" ht="15.75">
      <c r="C43" s="3" t="s">
        <v>72</v>
      </c>
      <c r="E43" s="4" t="s">
        <v>73</v>
      </c>
      <c r="F43" s="12">
        <v>100</v>
      </c>
      <c r="G43" s="2" t="s">
        <v>10</v>
      </c>
      <c r="I43" s="13">
        <v>82.79</v>
      </c>
      <c r="J43" s="2" t="s">
        <v>10</v>
      </c>
    </row>
    <row r="44" spans="3:10" ht="15.75">
      <c r="C44" s="3" t="s">
        <v>74</v>
      </c>
      <c r="E44" s="4" t="s">
        <v>75</v>
      </c>
      <c r="F44" s="12">
        <v>80</v>
      </c>
      <c r="G44" s="2" t="s">
        <v>10</v>
      </c>
      <c r="I44" s="13">
        <v>77.47</v>
      </c>
      <c r="J44" s="2" t="s">
        <v>10</v>
      </c>
    </row>
    <row r="45" spans="3:10" ht="15.75">
      <c r="C45" s="3" t="s">
        <v>76</v>
      </c>
      <c r="E45" s="4" t="s">
        <v>77</v>
      </c>
      <c r="F45" s="12">
        <v>5</v>
      </c>
      <c r="G45" s="2" t="s">
        <v>10</v>
      </c>
      <c r="I45" s="13">
        <f>2.82+2.7</f>
        <v>5.5200000000000005</v>
      </c>
      <c r="J45" s="2" t="s">
        <v>10</v>
      </c>
    </row>
    <row r="46" spans="6:9" ht="15.75">
      <c r="F46" s="12"/>
      <c r="I46" s="13"/>
    </row>
    <row r="47" spans="6:9" ht="15.75">
      <c r="F47" s="12"/>
      <c r="I47" s="13"/>
    </row>
    <row r="48" spans="1:10" ht="30">
      <c r="A48" s="1">
        <v>5</v>
      </c>
      <c r="B48" s="30" t="s">
        <v>78</v>
      </c>
      <c r="C48" s="31"/>
      <c r="D48" s="32" t="s">
        <v>46</v>
      </c>
      <c r="E48" s="33"/>
      <c r="F48" s="34">
        <f>SUM(F49:F54)</f>
        <v>236</v>
      </c>
      <c r="G48" s="35" t="s">
        <v>10</v>
      </c>
      <c r="H48" s="32"/>
      <c r="I48" s="34">
        <f>SUM(I49:I54)</f>
        <v>268.41999999999996</v>
      </c>
      <c r="J48" s="35" t="s">
        <v>10</v>
      </c>
    </row>
    <row r="49" spans="2:10" ht="15.75">
      <c r="B49" s="36"/>
      <c r="C49" s="3" t="s">
        <v>79</v>
      </c>
      <c r="E49" s="4" t="s">
        <v>80</v>
      </c>
      <c r="F49" s="12">
        <v>140</v>
      </c>
      <c r="G49" s="2" t="s">
        <v>10</v>
      </c>
      <c r="I49" s="13">
        <v>156.06</v>
      </c>
      <c r="J49" s="2" t="s">
        <v>10</v>
      </c>
    </row>
    <row r="50" spans="2:10" ht="15.75">
      <c r="B50" s="36"/>
      <c r="C50" s="3" t="s">
        <v>81</v>
      </c>
      <c r="E50" s="4" t="s">
        <v>82</v>
      </c>
      <c r="F50" s="12">
        <v>60</v>
      </c>
      <c r="G50" s="2" t="s">
        <v>10</v>
      </c>
      <c r="I50" s="13">
        <v>62.33</v>
      </c>
      <c r="J50" s="2" t="s">
        <v>10</v>
      </c>
    </row>
    <row r="51" spans="2:10" ht="15.75">
      <c r="B51" s="36"/>
      <c r="C51" s="3" t="s">
        <v>83</v>
      </c>
      <c r="E51" s="4" t="s">
        <v>84</v>
      </c>
      <c r="F51" s="12">
        <v>14</v>
      </c>
      <c r="G51" s="2" t="s">
        <v>10</v>
      </c>
      <c r="I51" s="13">
        <v>16.9</v>
      </c>
      <c r="J51" s="2" t="s">
        <v>10</v>
      </c>
    </row>
    <row r="52" spans="2:10" ht="15.75">
      <c r="B52" s="36"/>
      <c r="C52" s="3" t="s">
        <v>85</v>
      </c>
      <c r="E52" s="4" t="s">
        <v>86</v>
      </c>
      <c r="F52" s="12">
        <v>6</v>
      </c>
      <c r="G52" s="2" t="s">
        <v>10</v>
      </c>
      <c r="I52" s="13">
        <v>7.37</v>
      </c>
      <c r="J52" s="2" t="s">
        <v>10</v>
      </c>
    </row>
    <row r="53" spans="2:10" ht="15.75">
      <c r="B53" s="36"/>
      <c r="C53" s="3" t="s">
        <v>87</v>
      </c>
      <c r="E53" s="4" t="s">
        <v>88</v>
      </c>
      <c r="F53" s="12">
        <v>6</v>
      </c>
      <c r="G53" s="2" t="s">
        <v>10</v>
      </c>
      <c r="I53" s="13">
        <v>6.51</v>
      </c>
      <c r="J53" s="2" t="s">
        <v>10</v>
      </c>
    </row>
    <row r="54" spans="2:10" ht="15.75">
      <c r="B54" s="36"/>
      <c r="C54" s="3" t="s">
        <v>89</v>
      </c>
      <c r="E54" s="4" t="s">
        <v>90</v>
      </c>
      <c r="F54" s="12">
        <v>10</v>
      </c>
      <c r="G54" s="2" t="s">
        <v>10</v>
      </c>
      <c r="I54" s="13">
        <v>19.25</v>
      </c>
      <c r="J54" s="2" t="s">
        <v>10</v>
      </c>
    </row>
    <row r="55" spans="2:9" ht="15.75">
      <c r="B55" s="36"/>
      <c r="F55" s="12"/>
      <c r="I55" s="13"/>
    </row>
    <row r="56" spans="1:10" ht="15.75">
      <c r="A56" s="1">
        <v>6</v>
      </c>
      <c r="B56" s="37" t="s">
        <v>91</v>
      </c>
      <c r="C56" s="38" t="s">
        <v>92</v>
      </c>
      <c r="D56" s="37" t="s">
        <v>26</v>
      </c>
      <c r="E56" s="39"/>
      <c r="F56" s="40">
        <v>105</v>
      </c>
      <c r="G56" s="41" t="s">
        <v>10</v>
      </c>
      <c r="H56" s="37"/>
      <c r="I56" s="42">
        <f>4.24+4.25+3.2+2.9+7.65+4.71+4.71+6.02+4.24+4.25+3.2+2.9+4.85+5.28+5.27+4.24+4.25+3.2+2.9+20.31+15.3</f>
        <v>117.87000000000002</v>
      </c>
      <c r="J56" s="41" t="s">
        <v>10</v>
      </c>
    </row>
    <row r="57" spans="2:9" ht="15.75">
      <c r="B57" s="36"/>
      <c r="F57" s="12"/>
      <c r="I57" s="13"/>
    </row>
    <row r="58" spans="1:10" ht="35.25" customHeight="1">
      <c r="A58" s="1">
        <v>7</v>
      </c>
      <c r="B58" s="43" t="s">
        <v>93</v>
      </c>
      <c r="C58" s="44"/>
      <c r="D58" s="45" t="s">
        <v>94</v>
      </c>
      <c r="E58" s="46"/>
      <c r="F58" s="47">
        <f>SUM(F59:F77)</f>
        <v>408</v>
      </c>
      <c r="G58" s="48" t="s">
        <v>10</v>
      </c>
      <c r="H58" s="45"/>
      <c r="I58" s="47">
        <f>SUM(I59:I77)</f>
        <v>416.42</v>
      </c>
      <c r="J58" s="48" t="s">
        <v>10</v>
      </c>
    </row>
    <row r="59" spans="3:10" ht="17.25" customHeight="1">
      <c r="C59" s="3" t="s">
        <v>95</v>
      </c>
      <c r="E59" s="4" t="s">
        <v>96</v>
      </c>
      <c r="F59" s="12">
        <v>12</v>
      </c>
      <c r="G59" s="2" t="s">
        <v>10</v>
      </c>
      <c r="I59" s="13">
        <v>10.77</v>
      </c>
      <c r="J59" s="2" t="s">
        <v>10</v>
      </c>
    </row>
    <row r="60" spans="3:10" ht="15.75">
      <c r="C60" s="3" t="s">
        <v>97</v>
      </c>
      <c r="E60" s="4" t="s">
        <v>98</v>
      </c>
      <c r="F60" s="12">
        <v>12</v>
      </c>
      <c r="G60" s="2" t="s">
        <v>10</v>
      </c>
      <c r="I60" s="13">
        <v>12.5</v>
      </c>
      <c r="J60" s="2" t="s">
        <v>10</v>
      </c>
    </row>
    <row r="61" spans="6:9" ht="15.75">
      <c r="F61" s="12"/>
      <c r="I61" s="13"/>
    </row>
    <row r="62" spans="3:10" ht="15.75">
      <c r="C62" s="3" t="s">
        <v>99</v>
      </c>
      <c r="E62" s="4" t="s">
        <v>100</v>
      </c>
      <c r="F62" s="12">
        <v>15</v>
      </c>
      <c r="G62" s="2" t="s">
        <v>10</v>
      </c>
      <c r="I62" s="13">
        <v>16</v>
      </c>
      <c r="J62" s="2" t="s">
        <v>10</v>
      </c>
    </row>
    <row r="63" spans="3:10" ht="15.75">
      <c r="C63" s="3" t="s">
        <v>101</v>
      </c>
      <c r="E63" s="4" t="s">
        <v>102</v>
      </c>
      <c r="F63" s="12">
        <v>10</v>
      </c>
      <c r="G63" s="2" t="s">
        <v>10</v>
      </c>
      <c r="I63" s="13">
        <v>10</v>
      </c>
      <c r="J63" s="2" t="s">
        <v>10</v>
      </c>
    </row>
    <row r="64" spans="3:10" ht="15.75">
      <c r="C64" s="3" t="s">
        <v>103</v>
      </c>
      <c r="E64" s="4" t="s">
        <v>104</v>
      </c>
      <c r="F64" s="12">
        <v>50</v>
      </c>
      <c r="G64" s="2" t="s">
        <v>10</v>
      </c>
      <c r="I64" s="13">
        <v>54.25</v>
      </c>
      <c r="J64" s="2" t="s">
        <v>10</v>
      </c>
    </row>
    <row r="65" spans="6:9" ht="15.75">
      <c r="F65" s="12"/>
      <c r="I65" s="13"/>
    </row>
    <row r="66" spans="3:10" ht="15.75">
      <c r="C66" s="3" t="s">
        <v>105</v>
      </c>
      <c r="E66" s="4" t="s">
        <v>106</v>
      </c>
      <c r="F66" s="12">
        <v>40</v>
      </c>
      <c r="G66" s="2" t="s">
        <v>10</v>
      </c>
      <c r="I66" s="13">
        <v>40.28</v>
      </c>
      <c r="J66" s="2" t="s">
        <v>10</v>
      </c>
    </row>
    <row r="67" spans="3:10" ht="15.75">
      <c r="C67" s="3" t="s">
        <v>107</v>
      </c>
      <c r="E67" s="4" t="s">
        <v>108</v>
      </c>
      <c r="F67" s="12">
        <v>40</v>
      </c>
      <c r="G67" s="2" t="s">
        <v>10</v>
      </c>
      <c r="I67" s="13">
        <v>36.23</v>
      </c>
      <c r="J67" s="2" t="s">
        <v>10</v>
      </c>
    </row>
    <row r="68" spans="3:10" ht="15.75">
      <c r="C68" s="3" t="s">
        <v>109</v>
      </c>
      <c r="E68" s="4" t="s">
        <v>110</v>
      </c>
      <c r="F68" s="12">
        <v>20</v>
      </c>
      <c r="G68" s="2" t="s">
        <v>10</v>
      </c>
      <c r="I68" s="13">
        <v>23.85</v>
      </c>
      <c r="J68" s="2" t="s">
        <v>10</v>
      </c>
    </row>
    <row r="69" spans="6:9" ht="15.75">
      <c r="F69" s="12"/>
      <c r="I69" s="13"/>
    </row>
    <row r="70" spans="3:10" ht="15.75">
      <c r="C70" s="3" t="s">
        <v>111</v>
      </c>
      <c r="E70" s="49" t="s">
        <v>112</v>
      </c>
      <c r="F70" s="50">
        <v>40</v>
      </c>
      <c r="G70" s="2" t="s">
        <v>10</v>
      </c>
      <c r="I70" s="13">
        <v>36.23</v>
      </c>
      <c r="J70" s="2" t="s">
        <v>10</v>
      </c>
    </row>
    <row r="71" spans="6:9" ht="15.75">
      <c r="F71" s="12"/>
      <c r="I71" s="13"/>
    </row>
    <row r="72" spans="3:10" ht="15.75">
      <c r="C72" s="3" t="s">
        <v>113</v>
      </c>
      <c r="D72" s="2" t="s">
        <v>114</v>
      </c>
      <c r="E72" s="4" t="s">
        <v>115</v>
      </c>
      <c r="F72" s="12">
        <v>30</v>
      </c>
      <c r="G72" s="2" t="s">
        <v>10</v>
      </c>
      <c r="I72" s="13">
        <v>35</v>
      </c>
      <c r="J72" s="2" t="s">
        <v>10</v>
      </c>
    </row>
    <row r="73" spans="3:10" ht="15.75">
      <c r="C73" s="3" t="s">
        <v>116</v>
      </c>
      <c r="E73" s="4" t="s">
        <v>117</v>
      </c>
      <c r="F73" s="12">
        <v>15</v>
      </c>
      <c r="G73" s="2" t="s">
        <v>10</v>
      </c>
      <c r="I73" s="13">
        <v>16.38</v>
      </c>
      <c r="J73" s="2" t="s">
        <v>10</v>
      </c>
    </row>
    <row r="74" spans="6:9" ht="15.75">
      <c r="F74" s="12"/>
      <c r="I74" s="13"/>
    </row>
    <row r="75" spans="3:10" ht="15.75">
      <c r="C75" s="3" t="s">
        <v>118</v>
      </c>
      <c r="D75" s="2" t="s">
        <v>119</v>
      </c>
      <c r="E75" s="4" t="s">
        <v>120</v>
      </c>
      <c r="F75" s="12">
        <v>64</v>
      </c>
      <c r="G75" s="2" t="s">
        <v>10</v>
      </c>
      <c r="I75" s="13">
        <v>64.93</v>
      </c>
      <c r="J75" s="2" t="s">
        <v>10</v>
      </c>
    </row>
    <row r="76" spans="6:9" ht="15.75">
      <c r="F76" s="12"/>
      <c r="I76" s="13"/>
    </row>
    <row r="77" spans="3:10" ht="15.75">
      <c r="C77" s="3" t="s">
        <v>121</v>
      </c>
      <c r="D77" s="2" t="s">
        <v>119</v>
      </c>
      <c r="E77" s="4" t="s">
        <v>122</v>
      </c>
      <c r="F77" s="51">
        <v>60</v>
      </c>
      <c r="G77" s="52" t="s">
        <v>10</v>
      </c>
      <c r="I77" s="13">
        <v>60</v>
      </c>
      <c r="J77" s="2" t="s">
        <v>10</v>
      </c>
    </row>
    <row r="78" spans="6:9" ht="15.75">
      <c r="F78" s="12"/>
      <c r="I78" s="13"/>
    </row>
    <row r="79" spans="1:10" ht="30">
      <c r="A79" s="1">
        <v>8</v>
      </c>
      <c r="B79" s="53" t="s">
        <v>123</v>
      </c>
      <c r="C79" s="54"/>
      <c r="D79" s="55" t="s">
        <v>94</v>
      </c>
      <c r="E79" s="56"/>
      <c r="F79" s="57">
        <f>SUM(F80:F80)</f>
        <v>40</v>
      </c>
      <c r="G79" s="58" t="s">
        <v>10</v>
      </c>
      <c r="H79" s="55"/>
      <c r="I79" s="57">
        <f>SUM(I80:I80)</f>
        <v>39.2</v>
      </c>
      <c r="J79" s="58" t="s">
        <v>10</v>
      </c>
    </row>
    <row r="80" spans="2:10" ht="15.75">
      <c r="B80" s="59"/>
      <c r="C80" s="3" t="s">
        <v>124</v>
      </c>
      <c r="E80" s="4" t="s">
        <v>125</v>
      </c>
      <c r="F80" s="12">
        <v>40</v>
      </c>
      <c r="G80" s="2" t="s">
        <v>10</v>
      </c>
      <c r="I80" s="13">
        <v>39.2</v>
      </c>
      <c r="J80" s="2" t="s">
        <v>10</v>
      </c>
    </row>
    <row r="81" spans="6:9" ht="15.75">
      <c r="F81" s="12"/>
      <c r="I81" s="13"/>
    </row>
    <row r="82" spans="1:10" ht="60">
      <c r="A82" s="1">
        <v>9</v>
      </c>
      <c r="B82" s="60" t="s">
        <v>126</v>
      </c>
      <c r="C82" s="61"/>
      <c r="D82" s="62" t="s">
        <v>127</v>
      </c>
      <c r="E82" s="63"/>
      <c r="F82" s="64">
        <f>SUM(F83:F87)</f>
        <v>615</v>
      </c>
      <c r="G82" s="65" t="s">
        <v>10</v>
      </c>
      <c r="H82" s="62"/>
      <c r="I82" s="64">
        <f>SUM(I83:I87)</f>
        <v>964.1199999999999</v>
      </c>
      <c r="J82" s="65" t="s">
        <v>10</v>
      </c>
    </row>
    <row r="83" spans="3:10" ht="18.75" customHeight="1">
      <c r="C83" s="3" t="s">
        <v>128</v>
      </c>
      <c r="E83" s="49" t="s">
        <v>129</v>
      </c>
      <c r="F83" s="50">
        <v>400</v>
      </c>
      <c r="G83" s="2" t="s">
        <v>10</v>
      </c>
      <c r="I83" s="13">
        <f>(15.73+29.55)+(41.3+17.73+101.79)+(81.4+32.08+135.02)+134.36+14.67</f>
        <v>603.63</v>
      </c>
      <c r="J83" s="2" t="s">
        <v>10</v>
      </c>
    </row>
    <row r="84" spans="3:10" ht="15.75" customHeight="1">
      <c r="C84" s="3" t="s">
        <v>130</v>
      </c>
      <c r="E84" s="4" t="s">
        <v>131</v>
      </c>
      <c r="F84" s="12">
        <v>125</v>
      </c>
      <c r="G84" s="2" t="s">
        <v>10</v>
      </c>
      <c r="I84" s="13">
        <f>16.57+(5*16.35)+(23.82+4)+23.38</f>
        <v>149.51999999999998</v>
      </c>
      <c r="J84" s="2" t="s">
        <v>10</v>
      </c>
    </row>
    <row r="85" spans="3:10" ht="15.75">
      <c r="C85" s="3" t="s">
        <v>132</v>
      </c>
      <c r="E85" s="4" t="s">
        <v>133</v>
      </c>
      <c r="F85" s="12">
        <v>40</v>
      </c>
      <c r="G85" s="2" t="s">
        <v>10</v>
      </c>
      <c r="I85" s="13">
        <v>102.91</v>
      </c>
      <c r="J85" s="2" t="s">
        <v>10</v>
      </c>
    </row>
    <row r="86" spans="6:9" ht="15.75">
      <c r="F86" s="12"/>
      <c r="I86" s="13"/>
    </row>
    <row r="87" spans="3:10" ht="15.75">
      <c r="C87" s="3" t="s">
        <v>134</v>
      </c>
      <c r="E87" s="49" t="s">
        <v>135</v>
      </c>
      <c r="F87" s="50">
        <v>50</v>
      </c>
      <c r="G87" s="2" t="s">
        <v>10</v>
      </c>
      <c r="I87" s="13">
        <f>78.7+29.36</f>
        <v>108.06</v>
      </c>
      <c r="J87" s="2" t="s">
        <v>10</v>
      </c>
    </row>
    <row r="88" spans="5:9" ht="15.75">
      <c r="E88" s="66"/>
      <c r="F88" s="67"/>
      <c r="I88" s="13"/>
    </row>
    <row r="89" spans="1:10" ht="30">
      <c r="A89" s="1">
        <v>10</v>
      </c>
      <c r="B89" s="68" t="s">
        <v>136</v>
      </c>
      <c r="C89" s="69"/>
      <c r="D89" s="70" t="s">
        <v>94</v>
      </c>
      <c r="E89" s="71"/>
      <c r="F89" s="72">
        <v>4850</v>
      </c>
      <c r="G89" s="73" t="s">
        <v>10</v>
      </c>
      <c r="H89" s="74"/>
      <c r="I89" s="75">
        <f>3152.25+3176.78+276.2+67.1</f>
        <v>6672.330000000001</v>
      </c>
      <c r="J89" s="73" t="s">
        <v>10</v>
      </c>
    </row>
    <row r="90" spans="3:12" ht="21" customHeight="1">
      <c r="C90" s="3" t="s">
        <v>137</v>
      </c>
      <c r="E90" s="76" t="s">
        <v>138</v>
      </c>
      <c r="F90" s="12"/>
      <c r="H90" s="77"/>
      <c r="I90" s="78" t="s">
        <v>139</v>
      </c>
      <c r="L90" s="79"/>
    </row>
    <row r="91" spans="4:9" ht="15.75">
      <c r="D91" s="77"/>
      <c r="F91" s="12"/>
      <c r="I91" s="13"/>
    </row>
    <row r="92" spans="6:9" ht="15.75">
      <c r="F92" s="12"/>
      <c r="I92" s="13"/>
    </row>
    <row r="93" spans="6:9" ht="15.75">
      <c r="F93" s="12"/>
      <c r="I93" s="13"/>
    </row>
    <row r="94" spans="1:10" ht="30">
      <c r="A94" s="1" t="s">
        <v>140</v>
      </c>
      <c r="B94" s="36" t="s">
        <v>141</v>
      </c>
      <c r="F94" s="80">
        <f>SUM(F79,F58,F48,F34,F56,F27,F16,F7)</f>
        <v>2355</v>
      </c>
      <c r="G94" s="81" t="s">
        <v>10</v>
      </c>
      <c r="H94" s="77"/>
      <c r="I94" s="80">
        <f>SUM(I79,I58,I48,I34,I56,I27,I16,I7)</f>
        <v>2387.62</v>
      </c>
      <c r="J94" s="81" t="s">
        <v>10</v>
      </c>
    </row>
    <row r="95" spans="6:9" ht="15.75">
      <c r="F95" s="82"/>
      <c r="I95" s="13"/>
    </row>
    <row r="96" spans="1:10" ht="30">
      <c r="A96" s="1" t="s">
        <v>142</v>
      </c>
      <c r="B96" s="36" t="s">
        <v>143</v>
      </c>
      <c r="F96" s="80">
        <f>SUM(F82)</f>
        <v>615</v>
      </c>
      <c r="G96" s="81" t="s">
        <v>10</v>
      </c>
      <c r="H96" s="77"/>
      <c r="I96" s="80">
        <f>SUM(I82)</f>
        <v>964.1199999999999</v>
      </c>
      <c r="J96" s="81" t="s">
        <v>10</v>
      </c>
    </row>
    <row r="97" spans="6:9" ht="15.75">
      <c r="F97" s="12"/>
      <c r="I97" s="13"/>
    </row>
    <row r="98" spans="1:10" ht="30">
      <c r="A98" s="1" t="s">
        <v>144</v>
      </c>
      <c r="B98" s="36" t="s">
        <v>145</v>
      </c>
      <c r="F98" s="80">
        <f>SUM(F94,F96)</f>
        <v>2970</v>
      </c>
      <c r="G98" s="81" t="s">
        <v>10</v>
      </c>
      <c r="H98" s="77"/>
      <c r="I98" s="80">
        <f>SUM(I94,I96)</f>
        <v>3351.74</v>
      </c>
      <c r="J98" s="81" t="s">
        <v>10</v>
      </c>
    </row>
    <row r="99" spans="2:10" ht="15.75">
      <c r="B99" s="36"/>
      <c r="F99" s="82"/>
      <c r="G99" s="77"/>
      <c r="H99" s="77"/>
      <c r="I99" s="13"/>
      <c r="J99" s="77"/>
    </row>
    <row r="100" spans="1:10" ht="30">
      <c r="A100" s="1" t="s">
        <v>146</v>
      </c>
      <c r="B100" s="36" t="s">
        <v>147</v>
      </c>
      <c r="F100" s="80"/>
      <c r="G100" s="81" t="s">
        <v>10</v>
      </c>
      <c r="H100" s="77"/>
      <c r="I100" s="83">
        <f>239.22+268.8+1105.8+1062.74+576.4+371.12</f>
        <v>3624.08</v>
      </c>
      <c r="J100" s="81" t="s">
        <v>10</v>
      </c>
    </row>
    <row r="102" spans="1:9" ht="15.75">
      <c r="A102" s="1" t="s">
        <v>148</v>
      </c>
      <c r="B102" s="77" t="s">
        <v>149</v>
      </c>
      <c r="F102" s="84"/>
      <c r="G102" s="85"/>
      <c r="H102" s="85"/>
      <c r="I102" s="86">
        <f>I100/I94</f>
        <v>1.5178629765205518</v>
      </c>
    </row>
    <row r="103" spans="6:9" ht="15.75">
      <c r="F103" s="87"/>
      <c r="G103" s="85"/>
      <c r="H103" s="85"/>
      <c r="I103" s="88"/>
    </row>
    <row r="104" spans="1:9" s="59" customFormat="1" ht="72" customHeight="1">
      <c r="A104" s="89" t="s">
        <v>150</v>
      </c>
      <c r="B104" s="36" t="s">
        <v>151</v>
      </c>
      <c r="C104" s="90"/>
      <c r="E104" s="91"/>
      <c r="F104" s="84"/>
      <c r="G104" s="92"/>
      <c r="H104" s="92"/>
      <c r="I104" s="86">
        <f>4771.47/12929.4</f>
        <v>0.3690403266972946</v>
      </c>
    </row>
    <row r="105" spans="1:9" ht="19.5" customHeight="1">
      <c r="A105" s="1" t="s">
        <v>152</v>
      </c>
      <c r="B105" s="77" t="s">
        <v>153</v>
      </c>
      <c r="F105" s="84"/>
      <c r="G105" s="85"/>
      <c r="H105" s="85"/>
      <c r="I105" s="86">
        <f>4771.47/I94</f>
        <v>1.9984210217706337</v>
      </c>
    </row>
    <row r="106" spans="1:9" ht="21.75" customHeight="1">
      <c r="A106" s="1" t="s">
        <v>154</v>
      </c>
      <c r="B106" s="77" t="s">
        <v>155</v>
      </c>
      <c r="F106" s="84"/>
      <c r="G106" s="85"/>
      <c r="H106" s="85"/>
      <c r="I106" s="86">
        <f>I96/I94</f>
        <v>0.40379959960127654</v>
      </c>
    </row>
    <row r="110" spans="1:9" s="59" customFormat="1" ht="15.75">
      <c r="A110" s="93"/>
      <c r="B110" s="76"/>
      <c r="C110" s="94"/>
      <c r="E110" s="76"/>
      <c r="F110" s="95"/>
      <c r="I110" s="96"/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</cp:lastModifiedBy>
  <dcterms:modified xsi:type="dcterms:W3CDTF">2018-01-31T16:17:47Z</dcterms:modified>
  <cp:category/>
  <cp:version/>
  <cp:contentType/>
  <cp:contentStatus/>
</cp:coreProperties>
</file>